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<sst xmlns="http://schemas.openxmlformats.org/spreadsheetml/2006/main" count="82" uniqueCount="73">
  <si>
    <t>Budgeted Revenue:</t>
  </si>
  <si>
    <t>State Aid</t>
  </si>
  <si>
    <t>Local Receipts</t>
  </si>
  <si>
    <t>Revolving Funds</t>
  </si>
  <si>
    <t>Total Revenue</t>
  </si>
  <si>
    <t>Budgeted Expenditures:</t>
  </si>
  <si>
    <t xml:space="preserve">Levy Limit </t>
  </si>
  <si>
    <t>Calculations</t>
  </si>
  <si>
    <t>General Government</t>
  </si>
  <si>
    <t>Public Safety</t>
  </si>
  <si>
    <t>Highways</t>
  </si>
  <si>
    <t>Health &amp; Sanitation</t>
  </si>
  <si>
    <t>MTRSD Debt Exclusion</t>
  </si>
  <si>
    <t>Recreation</t>
  </si>
  <si>
    <t>Human Services</t>
  </si>
  <si>
    <t>Education:</t>
  </si>
  <si>
    <t>Stabilization Fund Recap:</t>
  </si>
  <si>
    <t>MTRHS</t>
  </si>
  <si>
    <t>Beginning Balance</t>
  </si>
  <si>
    <t xml:space="preserve">MTRHS Capital Debt </t>
  </si>
  <si>
    <t>F.C. Tech School</t>
  </si>
  <si>
    <t>Offset Receipts:</t>
  </si>
  <si>
    <t>State Charges</t>
  </si>
  <si>
    <t>Snow &amp; Ice Deficit</t>
  </si>
  <si>
    <t>Roof Repair/Replacement Account</t>
  </si>
  <si>
    <t>Overlay Reserve</t>
  </si>
  <si>
    <t>Total Expenditures</t>
  </si>
  <si>
    <t>Surplus (Shortfall)</t>
  </si>
  <si>
    <t>15 New Growth</t>
  </si>
  <si>
    <t>Roof Repair/Replace</t>
  </si>
  <si>
    <t>Transfer In</t>
  </si>
  <si>
    <t>Transfer Out</t>
  </si>
  <si>
    <t>Balance</t>
  </si>
  <si>
    <t>Vehicle Account</t>
  </si>
  <si>
    <t>Tree Maint &amp; Replace</t>
  </si>
  <si>
    <t xml:space="preserve">           Pratt Memorial Capital Project</t>
  </si>
  <si>
    <t xml:space="preserve">             Municipal Vehicle Replacement Account</t>
  </si>
  <si>
    <t>Special Articles from Free Cash:</t>
  </si>
  <si>
    <t>Special Articles from Taxation:</t>
  </si>
  <si>
    <t>Xfer from Stabilization</t>
  </si>
  <si>
    <t>Est.</t>
  </si>
  <si>
    <t>Special Articles from Stabilization:</t>
  </si>
  <si>
    <t xml:space="preserve">Special Articles for Revolving Funds: </t>
  </si>
  <si>
    <t>Free Cash Beginning Balance</t>
  </si>
  <si>
    <t>Stabilization - Sub Accounts</t>
  </si>
  <si>
    <t>Free Cash Ending Balance</t>
  </si>
  <si>
    <t xml:space="preserve">Taxation Levy </t>
  </si>
  <si>
    <t>Highway Mower/Snow Blower</t>
  </si>
  <si>
    <t>15 Levy Limit</t>
  </si>
  <si>
    <t>Smith Vocational School</t>
  </si>
  <si>
    <t>Angle Plow</t>
  </si>
  <si>
    <t>Post-Employment Benefits Liability Trust Fund</t>
  </si>
  <si>
    <t>Xfer from Free Cash for Capital Projects/Purchases</t>
  </si>
  <si>
    <t>Total from Free Cash</t>
  </si>
  <si>
    <t>Mobile Generator</t>
  </si>
  <si>
    <t>Phone System</t>
  </si>
  <si>
    <t xml:space="preserve">Revolving Funds (Art. 24) </t>
  </si>
  <si>
    <t>Quintus Allen Trust Fund</t>
  </si>
  <si>
    <t>Gas Pipeline Technical/Legal Support</t>
  </si>
  <si>
    <t>Unrestricted Stabilization Fund Balance</t>
  </si>
  <si>
    <t>Total Stabilization Fund</t>
  </si>
  <si>
    <t>Roof Replacement Acct (Art. 18)</t>
  </si>
  <si>
    <t>Vehicle Replacement Account  (Art. 19)</t>
  </si>
  <si>
    <t>Pratt Memorial Capital Project (Art. 23)</t>
  </si>
  <si>
    <t>Highway Mower/Snow Blower (Art. 21)</t>
  </si>
  <si>
    <t>Angle Plow (Art. 22)</t>
  </si>
  <si>
    <t>Mobile Generator &amp; Associated Electrical (Art. 24)</t>
  </si>
  <si>
    <t>Telephone System - Memorial Hall (Art. 25)</t>
  </si>
  <si>
    <t>Gas Pipeline Technical &amp; Legal Support (Art. 37)</t>
  </si>
  <si>
    <t xml:space="preserve">Post-Employment Benefits Liability Trust Fund (Art. 31) </t>
  </si>
  <si>
    <t>School Committee Stipend (Art. 26)</t>
  </si>
  <si>
    <t>Transfer Out (Art. 20)</t>
  </si>
  <si>
    <t>($110,187 less than taxing capacity)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</si>
</sst>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&quot;$&quot;#,##0.00"/>
    <numFmt numFmtId="168" formatCode="&quot;$&quot;#,##0.00;[Red]&quot;$&quot;#,##0.00"/>
    <numFmt numFmtId="169" formatCode="&quot;$&quot;#,##0.000;[Red]&quot;$&quot;#,##0.000"/>
    <numFmt numFmtId="170" formatCode="&quot;$&quot;#,##0.0;[Red]&quot;$&quot;#,##0.0"/>
    <numFmt numFmtId="171" formatCode="&quot;$&quot;#,##0;[Red]&quot;$&quot;#,##0"/>
    <numFmt numFmtId="172" formatCode="&quot;$&quot;#,##0.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Fill="1" applyAlignment="1">
      <alignment horizontal="right"/>
    </xf>
    <xf numFmtId="0" fontId="6" fillId="0" borderId="0" xfId="0" applyFont="1" applyAlignment="1">
      <alignment/>
    </xf>
    <xf numFmtId="173" fontId="7" fillId="0" borderId="1" xfId="17" applyNumberFormat="1" applyFont="1" applyFill="1" applyBorder="1" applyAlignment="1">
      <alignment horizontal="right"/>
    </xf>
    <xf numFmtId="173" fontId="6" fillId="0" borderId="0" xfId="17" applyNumberFormat="1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5" fillId="0" borderId="0" xfId="17" applyNumberFormat="1" applyFont="1" applyFill="1" applyAlignment="1">
      <alignment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17" applyNumberFormat="1" applyFont="1" applyAlignment="1">
      <alignment horizontal="right"/>
    </xf>
    <xf numFmtId="173" fontId="5" fillId="0" borderId="0" xfId="17" applyNumberFormat="1" applyFont="1" applyAlignment="1">
      <alignment/>
    </xf>
    <xf numFmtId="0" fontId="7" fillId="0" borderId="0" xfId="0" applyFont="1" applyAlignment="1">
      <alignment/>
    </xf>
    <xf numFmtId="173" fontId="7" fillId="0" borderId="1" xfId="17" applyNumberFormat="1" applyFont="1" applyBorder="1" applyAlignment="1">
      <alignment horizontal="right"/>
    </xf>
    <xf numFmtId="173" fontId="7" fillId="0" borderId="2" xfId="17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7" applyNumberFormat="1" applyFont="1" applyFill="1" applyAlignment="1">
      <alignment/>
    </xf>
    <xf numFmtId="165" fontId="5" fillId="0" borderId="0" xfId="0" applyNumberFormat="1" applyFont="1" applyAlignment="1">
      <alignment horizontal="right"/>
    </xf>
    <xf numFmtId="173" fontId="9" fillId="0" borderId="0" xfId="17" applyNumberFormat="1" applyFont="1" applyFill="1" applyAlignment="1">
      <alignment/>
    </xf>
    <xf numFmtId="173" fontId="9" fillId="0" borderId="0" xfId="17" applyNumberFormat="1" applyFont="1" applyAlignment="1">
      <alignment/>
    </xf>
    <xf numFmtId="0" fontId="9" fillId="0" borderId="0" xfId="0" applyFont="1" applyAlignment="1">
      <alignment horizontal="right"/>
    </xf>
    <xf numFmtId="173" fontId="11" fillId="0" borderId="0" xfId="17" applyNumberFormat="1" applyFont="1" applyAlignment="1">
      <alignment/>
    </xf>
    <xf numFmtId="17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/>
    </xf>
    <xf numFmtId="173" fontId="9" fillId="0" borderId="0" xfId="17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73" fontId="9" fillId="0" borderId="0" xfId="17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73" fontId="8" fillId="0" borderId="0" xfId="17" applyNumberFormat="1" applyFont="1" applyAlignment="1">
      <alignment/>
    </xf>
    <xf numFmtId="173" fontId="12" fillId="0" borderId="0" xfId="0" applyNumberFormat="1" applyFont="1" applyAlignment="1">
      <alignment/>
    </xf>
    <xf numFmtId="173" fontId="11" fillId="0" borderId="0" xfId="17" applyNumberFormat="1" applyFont="1" applyFill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G2" sqref="G2"/>
    </sheetView>
  </sheetViews>
  <sheetFormatPr defaultColWidth="9.140625" defaultRowHeight="12.75"/>
  <cols>
    <col min="1" max="1" width="43.00390625" style="0" customWidth="1"/>
    <col min="2" max="2" width="15.28125" style="0" customWidth="1"/>
    <col min="3" max="3" width="5.28125" style="0" hidden="1" customWidth="1"/>
    <col min="4" max="4" width="11.28125" style="0" customWidth="1"/>
    <col min="5" max="5" width="17.140625" style="0" customWidth="1"/>
    <col min="6" max="6" width="15.7109375" style="0" customWidth="1"/>
    <col min="7" max="7" width="10.7109375" style="0" customWidth="1"/>
    <col min="8" max="8" width="12.421875" style="0" customWidth="1"/>
  </cols>
  <sheetData>
    <row r="1" spans="1:8" ht="10.5" customHeight="1">
      <c r="A1" s="5" t="s">
        <v>0</v>
      </c>
      <c r="B1" s="6"/>
      <c r="F1" s="22"/>
      <c r="G1" s="23">
        <v>42129</v>
      </c>
      <c r="H1" s="6"/>
    </row>
    <row r="2" spans="1:8" ht="10.5" customHeight="1">
      <c r="A2" s="6" t="s">
        <v>46</v>
      </c>
      <c r="B2" s="7">
        <v>3391081</v>
      </c>
      <c r="C2" s="1"/>
      <c r="D2" s="4" t="s">
        <v>72</v>
      </c>
      <c r="F2" s="6"/>
      <c r="G2" s="6"/>
      <c r="H2" s="6"/>
    </row>
    <row r="3" spans="1:8" ht="12" customHeight="1">
      <c r="A3" s="6" t="s">
        <v>1</v>
      </c>
      <c r="B3" s="7">
        <v>241081</v>
      </c>
      <c r="C3" s="2"/>
      <c r="D3" s="21" t="s">
        <v>40</v>
      </c>
      <c r="F3" s="6"/>
      <c r="G3" s="24" t="s">
        <v>6</v>
      </c>
      <c r="H3" s="25" t="s">
        <v>7</v>
      </c>
    </row>
    <row r="4" spans="1:8" ht="12" customHeight="1">
      <c r="A4" s="6" t="s">
        <v>2</v>
      </c>
      <c r="B4" s="7">
        <v>288500</v>
      </c>
      <c r="C4" s="2"/>
      <c r="D4" s="21" t="s">
        <v>40</v>
      </c>
      <c r="F4" s="6"/>
      <c r="G4" s="26" t="s">
        <v>48</v>
      </c>
      <c r="H4" s="27">
        <v>3297723</v>
      </c>
    </row>
    <row r="5" spans="1:8" ht="12" customHeight="1">
      <c r="A5" s="6" t="s">
        <v>52</v>
      </c>
      <c r="B5" s="7">
        <f>SUM(G17)</f>
        <v>35000</v>
      </c>
      <c r="C5" s="2"/>
      <c r="D5" s="2"/>
      <c r="F5" s="6"/>
      <c r="G5" s="28">
        <v>0.025</v>
      </c>
      <c r="H5" s="27">
        <v>82443</v>
      </c>
    </row>
    <row r="6" spans="1:8" ht="12" customHeight="1">
      <c r="A6" s="6" t="s">
        <v>39</v>
      </c>
      <c r="B6" s="7">
        <f>SUM(H29)</f>
        <v>94500</v>
      </c>
      <c r="F6" s="6"/>
      <c r="G6" s="26" t="s">
        <v>28</v>
      </c>
      <c r="H6" s="27">
        <v>91418</v>
      </c>
    </row>
    <row r="7" spans="1:8" ht="12" customHeight="1">
      <c r="A7" s="6" t="s">
        <v>3</v>
      </c>
      <c r="B7" s="7">
        <v>13000</v>
      </c>
      <c r="C7" s="2"/>
      <c r="F7" s="6"/>
      <c r="G7" s="26" t="s">
        <v>12</v>
      </c>
      <c r="H7" s="47">
        <v>29684</v>
      </c>
    </row>
    <row r="8" spans="1:8" ht="12" customHeight="1">
      <c r="A8" s="6" t="s">
        <v>57</v>
      </c>
      <c r="B8" s="49">
        <v>5000</v>
      </c>
      <c r="F8" s="6"/>
      <c r="G8" s="26" t="s">
        <v>48</v>
      </c>
      <c r="H8" s="29">
        <f>SUM(H4:H7)</f>
        <v>3501268</v>
      </c>
    </row>
    <row r="9" spans="1:8" ht="12" customHeight="1">
      <c r="A9" s="8" t="s">
        <v>4</v>
      </c>
      <c r="B9" s="9">
        <f>SUM(B2:B8)</f>
        <v>4068162</v>
      </c>
      <c r="F9" s="6"/>
      <c r="G9" s="6"/>
      <c r="H9" s="17"/>
    </row>
    <row r="10" spans="1:5" ht="12" customHeight="1">
      <c r="A10" s="5" t="s">
        <v>5</v>
      </c>
      <c r="B10" s="7"/>
      <c r="E10" s="37" t="s">
        <v>16</v>
      </c>
    </row>
    <row r="11" spans="1:8" ht="12" customHeight="1">
      <c r="A11" s="6" t="s">
        <v>8</v>
      </c>
      <c r="B11" s="10">
        <v>653407</v>
      </c>
      <c r="F11" s="6"/>
      <c r="G11" s="26" t="s">
        <v>18</v>
      </c>
      <c r="H11" s="40">
        <v>128500</v>
      </c>
    </row>
    <row r="12" spans="1:10" ht="12" customHeight="1">
      <c r="A12" s="6" t="s">
        <v>9</v>
      </c>
      <c r="B12" s="10">
        <v>287937</v>
      </c>
      <c r="F12" s="43" t="s">
        <v>43</v>
      </c>
      <c r="G12" s="40">
        <v>161127</v>
      </c>
      <c r="J12" s="38"/>
    </row>
    <row r="13" spans="1:2" ht="12" customHeight="1">
      <c r="A13" s="6" t="s">
        <v>10</v>
      </c>
      <c r="B13" s="10">
        <v>423564</v>
      </c>
    </row>
    <row r="14" spans="1:7" ht="12" customHeight="1">
      <c r="A14" s="6" t="s">
        <v>11</v>
      </c>
      <c r="B14" s="10">
        <v>94329</v>
      </c>
      <c r="F14" s="24" t="s">
        <v>37</v>
      </c>
      <c r="G14" s="15"/>
    </row>
    <row r="15" spans="1:7" ht="12" customHeight="1">
      <c r="A15" s="6" t="s">
        <v>13</v>
      </c>
      <c r="B15" s="10">
        <v>20686</v>
      </c>
      <c r="F15" s="26" t="s">
        <v>51</v>
      </c>
      <c r="G15" s="15">
        <v>35000</v>
      </c>
    </row>
    <row r="16" spans="1:7" ht="12" customHeight="1">
      <c r="A16" s="6" t="s">
        <v>14</v>
      </c>
      <c r="B16" s="10">
        <v>186023</v>
      </c>
      <c r="F16" s="26"/>
      <c r="G16" s="17"/>
    </row>
    <row r="17" spans="1:7" ht="12" customHeight="1">
      <c r="A17" s="11" t="s">
        <v>15</v>
      </c>
      <c r="B17" s="7"/>
      <c r="E17" s="34"/>
      <c r="F17" s="26" t="s">
        <v>53</v>
      </c>
      <c r="G17" s="39">
        <f>SUM(G15:G16)</f>
        <v>35000</v>
      </c>
    </row>
    <row r="18" spans="1:11" ht="12" customHeight="1">
      <c r="A18" s="6" t="s">
        <v>17</v>
      </c>
      <c r="B18" s="7">
        <v>2031649</v>
      </c>
      <c r="F18" s="26"/>
      <c r="G18" s="15"/>
      <c r="J18" s="6"/>
      <c r="K18" s="32"/>
    </row>
    <row r="19" spans="1:11" ht="12" customHeight="1">
      <c r="A19" s="6" t="s">
        <v>19</v>
      </c>
      <c r="B19" s="7">
        <v>29684</v>
      </c>
      <c r="F19" s="26" t="s">
        <v>45</v>
      </c>
      <c r="H19" s="46">
        <f>+G12-G17</f>
        <v>126127</v>
      </c>
      <c r="J19" s="6"/>
      <c r="K19" s="30"/>
    </row>
    <row r="20" spans="1:8" ht="12" customHeight="1">
      <c r="A20" s="6" t="s">
        <v>20</v>
      </c>
      <c r="B20" s="7">
        <v>74295</v>
      </c>
      <c r="E20" s="34"/>
      <c r="F20" s="26"/>
      <c r="G20" s="15"/>
      <c r="H20" s="39">
        <f>SUM(H11+H19)</f>
        <v>254627</v>
      </c>
    </row>
    <row r="21" spans="1:6" ht="12" customHeight="1">
      <c r="A21" s="6" t="s">
        <v>49</v>
      </c>
      <c r="B21" s="48">
        <v>59000</v>
      </c>
      <c r="F21" s="24" t="s">
        <v>41</v>
      </c>
    </row>
    <row r="22" spans="1:7" ht="12" customHeight="1">
      <c r="A22" s="12" t="s">
        <v>21</v>
      </c>
      <c r="B22" s="7"/>
      <c r="F22" s="26" t="s">
        <v>24</v>
      </c>
      <c r="G22" s="17">
        <f>SUM(B27)</f>
        <v>10000</v>
      </c>
    </row>
    <row r="23" spans="1:7" ht="12" customHeight="1">
      <c r="A23" s="6" t="s">
        <v>22</v>
      </c>
      <c r="B23" s="7">
        <v>9038</v>
      </c>
      <c r="F23" s="36" t="s">
        <v>36</v>
      </c>
      <c r="G23" s="17">
        <f>SUM(B28)</f>
        <v>15000</v>
      </c>
    </row>
    <row r="24" spans="1:7" ht="12.75">
      <c r="A24" s="6" t="s">
        <v>23</v>
      </c>
      <c r="B24" s="13">
        <v>30000</v>
      </c>
      <c r="F24" s="36" t="s">
        <v>35</v>
      </c>
      <c r="G24" s="17">
        <f>SUM(B29)</f>
        <v>35000</v>
      </c>
    </row>
    <row r="25" spans="1:10" ht="12" customHeight="1">
      <c r="A25" s="14" t="s">
        <v>25</v>
      </c>
      <c r="B25" s="7">
        <v>25000</v>
      </c>
      <c r="F25" s="36" t="s">
        <v>47</v>
      </c>
      <c r="G25" s="49">
        <v>6000</v>
      </c>
      <c r="J25" s="42"/>
    </row>
    <row r="26" spans="1:7" ht="12" customHeight="1">
      <c r="A26" s="11" t="s">
        <v>41</v>
      </c>
      <c r="B26" s="15"/>
      <c r="F26" s="36" t="s">
        <v>50</v>
      </c>
      <c r="G26" s="49">
        <v>10000</v>
      </c>
    </row>
    <row r="27" spans="1:8" ht="12" customHeight="1">
      <c r="A27" s="6" t="s">
        <v>61</v>
      </c>
      <c r="B27" s="16">
        <v>10000</v>
      </c>
      <c r="D27" s="3"/>
      <c r="F27" s="36" t="s">
        <v>54</v>
      </c>
      <c r="G27" s="49">
        <v>6000</v>
      </c>
      <c r="H27" s="15"/>
    </row>
    <row r="28" spans="1:7" ht="12" customHeight="1">
      <c r="A28" s="6" t="s">
        <v>62</v>
      </c>
      <c r="B28" s="17">
        <v>15000</v>
      </c>
      <c r="F28" s="36" t="s">
        <v>55</v>
      </c>
      <c r="G28" s="49">
        <v>5000</v>
      </c>
    </row>
    <row r="29" spans="1:10" ht="12" customHeight="1">
      <c r="A29" s="6" t="s">
        <v>63</v>
      </c>
      <c r="B29" s="15">
        <v>35000</v>
      </c>
      <c r="E29" s="34" t="s">
        <v>58</v>
      </c>
      <c r="F29" s="34"/>
      <c r="G29" s="49">
        <v>7500</v>
      </c>
      <c r="H29" s="32">
        <f>SUM(G22:G29)</f>
        <v>94500</v>
      </c>
      <c r="J29" s="39"/>
    </row>
    <row r="30" spans="1:8" ht="12" customHeight="1">
      <c r="A30" s="6" t="s">
        <v>64</v>
      </c>
      <c r="B30" s="17">
        <v>6000</v>
      </c>
      <c r="F30" s="34"/>
      <c r="G30" s="31" t="s">
        <v>59</v>
      </c>
      <c r="H30" s="41">
        <f>+H20-H29</f>
        <v>160127</v>
      </c>
    </row>
    <row r="31" spans="1:7" ht="12" customHeight="1">
      <c r="A31" s="6" t="s">
        <v>65</v>
      </c>
      <c r="B31" s="49">
        <v>10000</v>
      </c>
      <c r="E31" s="35" t="s">
        <v>44</v>
      </c>
      <c r="G31" s="6"/>
    </row>
    <row r="32" spans="1:6" ht="12" customHeight="1">
      <c r="A32" s="6" t="s">
        <v>66</v>
      </c>
      <c r="B32" s="49">
        <v>6000</v>
      </c>
      <c r="E32" s="44" t="s">
        <v>29</v>
      </c>
      <c r="F32" s="6"/>
    </row>
    <row r="33" spans="1:6" ht="12" customHeight="1">
      <c r="A33" s="6" t="s">
        <v>67</v>
      </c>
      <c r="B33" s="49">
        <v>5000</v>
      </c>
      <c r="E33" s="34" t="s">
        <v>32</v>
      </c>
      <c r="F33" s="30">
        <v>542</v>
      </c>
    </row>
    <row r="34" spans="1:6" ht="12" customHeight="1">
      <c r="A34" s="6" t="s">
        <v>68</v>
      </c>
      <c r="B34" s="49">
        <v>7500</v>
      </c>
      <c r="E34" s="34" t="s">
        <v>30</v>
      </c>
      <c r="F34" s="17">
        <f>+SUM(B27)</f>
        <v>10000</v>
      </c>
    </row>
    <row r="35" spans="1:7" ht="12" customHeight="1">
      <c r="A35" s="11" t="s">
        <v>37</v>
      </c>
      <c r="B35" s="15"/>
      <c r="E35" s="34" t="s">
        <v>31</v>
      </c>
      <c r="F35" s="32">
        <v>0</v>
      </c>
      <c r="G35" s="39">
        <f>+F33+F34-F35</f>
        <v>10542</v>
      </c>
    </row>
    <row r="36" spans="1:6" ht="12" customHeight="1">
      <c r="A36" s="6" t="s">
        <v>69</v>
      </c>
      <c r="B36" s="17">
        <v>35000</v>
      </c>
      <c r="E36" s="35" t="s">
        <v>33</v>
      </c>
      <c r="F36" s="17"/>
    </row>
    <row r="37" spans="1:6" ht="12" customHeight="1">
      <c r="A37" s="11" t="s">
        <v>38</v>
      </c>
      <c r="B37" s="15"/>
      <c r="E37" s="34" t="s">
        <v>32</v>
      </c>
      <c r="F37" s="30">
        <v>29886</v>
      </c>
    </row>
    <row r="38" spans="1:6" ht="12" customHeight="1">
      <c r="A38" s="6" t="s">
        <v>70</v>
      </c>
      <c r="B38" s="17">
        <v>1050</v>
      </c>
      <c r="E38" s="34" t="s">
        <v>30</v>
      </c>
      <c r="F38" s="32">
        <f>+SUM(B28)</f>
        <v>15000</v>
      </c>
    </row>
    <row r="39" spans="1:7" ht="12" customHeight="1">
      <c r="A39" s="6"/>
      <c r="B39" s="15"/>
      <c r="E39" s="34" t="s">
        <v>71</v>
      </c>
      <c r="F39" s="17">
        <v>38750</v>
      </c>
      <c r="G39" s="39">
        <f>+F37+F38-F39</f>
        <v>6136</v>
      </c>
    </row>
    <row r="40" spans="1:6" ht="12" customHeight="1">
      <c r="A40" s="14" t="s">
        <v>42</v>
      </c>
      <c r="B40" s="6"/>
      <c r="E40" s="44" t="s">
        <v>34</v>
      </c>
      <c r="F40" s="17"/>
    </row>
    <row r="41" spans="1:7" ht="12" customHeight="1">
      <c r="A41" s="6" t="s">
        <v>56</v>
      </c>
      <c r="B41" s="7">
        <v>13000</v>
      </c>
      <c r="E41" s="34" t="s">
        <v>32</v>
      </c>
      <c r="F41" s="45">
        <v>7046</v>
      </c>
      <c r="G41" s="15"/>
    </row>
    <row r="42" spans="5:7" ht="12" customHeight="1">
      <c r="E42" s="34" t="s">
        <v>30</v>
      </c>
      <c r="F42" s="17">
        <v>0</v>
      </c>
      <c r="G42" s="15"/>
    </row>
    <row r="43" spans="1:8" ht="12" customHeight="1">
      <c r="A43" s="18" t="s">
        <v>26</v>
      </c>
      <c r="B43" s="19">
        <f>SUM(B11:B41)</f>
        <v>4068162</v>
      </c>
      <c r="E43" s="34" t="s">
        <v>31</v>
      </c>
      <c r="F43" s="17">
        <v>0</v>
      </c>
      <c r="G43" s="46">
        <f>+F41+F42-F43</f>
        <v>7046</v>
      </c>
      <c r="H43" s="39">
        <f>SUM(G35:G43)</f>
        <v>23724</v>
      </c>
    </row>
    <row r="44" spans="1:8" ht="12" customHeight="1" thickBot="1">
      <c r="A44" s="18" t="s">
        <v>27</v>
      </c>
      <c r="B44" s="20">
        <f>SUM(B9-B43)</f>
        <v>0</v>
      </c>
      <c r="F44" s="14" t="s">
        <v>60</v>
      </c>
      <c r="H44" s="33">
        <f>SUM(H30+H43)</f>
        <v>183851</v>
      </c>
    </row>
    <row r="45" ht="13.5" thickTop="1"/>
  </sheetData>
  <printOptions/>
  <pageMargins left="0.51" right="0.31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Terry Narkewicz</cp:lastModifiedBy>
  <cp:lastPrinted>2015-04-16T17:08:12Z</cp:lastPrinted>
  <dcterms:created xsi:type="dcterms:W3CDTF">2014-02-11T15:08:39Z</dcterms:created>
  <dcterms:modified xsi:type="dcterms:W3CDTF">2015-05-06T12:38:24Z</dcterms:modified>
  <cp:category/>
  <cp:version/>
  <cp:contentType/>
  <cp:contentStatus/>
</cp:coreProperties>
</file>